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16"/>
  <workbookPr/>
  <mc:AlternateContent xmlns:mc="http://schemas.openxmlformats.org/markup-compatibility/2006">
    <mc:Choice Requires="x15">
      <x15ac:absPath xmlns:x15ac="http://schemas.microsoft.com/office/spreadsheetml/2010/11/ac" url="C:\Users\soc-kni\Work Folders\Desktop\Mina dokument ny\3 ST\7 Löne- och avtalsgruppen\Löne- och avtalskonferens 220907-08\"/>
    </mc:Choice>
  </mc:AlternateContent>
  <xr:revisionPtr revIDLastSave="0" documentId="11_8C216320824475E6AF5EEB7C4763BD92B6129909" xr6:coauthVersionLast="47" xr6:coauthVersionMax="47" xr10:uidLastSave="{00000000-0000-0000-0000-000000000000}"/>
  <bookViews>
    <workbookView xWindow="0" yWindow="0" windowWidth="21630" windowHeight="9210" xr2:uid="{00000000-000D-0000-FFFF-FFFF00000000}"/>
  </bookViews>
  <sheets>
    <sheet name="Mall" sheetId="5" r:id="rId1"/>
    <sheet name="Styrblad" sheetId="6" r:id="rId2"/>
  </sheets>
  <definedNames>
    <definedName name="_xlnm._FilterDatabase" localSheetId="0" hidden="1">Mall!$A$9:$G$38</definedName>
    <definedName name="header" localSheetId="0">Mall!$A$9:$G$9</definedName>
    <definedName name="Subt_Agreed" localSheetId="0">Mall!#REF!</definedName>
    <definedName name="Subt_Agreed_Diff" localSheetId="0">Mall!#REF!</definedName>
    <definedName name="Subt_Agreed_Percent" localSheetId="0">Mall!#REF!</definedName>
    <definedName name="Subt_Bid1" localSheetId="0">Mall!$D$8</definedName>
    <definedName name="Subt_Bid1_Diff" localSheetId="0">Mall!$E$8</definedName>
    <definedName name="Subt_Bid1_Percent" localSheetId="0">Mall!$F$8</definedName>
    <definedName name="Subt_Bid2" localSheetId="0">Mall!#REF!</definedName>
    <definedName name="Subt_Bid2_Diff" localSheetId="0">Mall!#REF!</definedName>
    <definedName name="Subt_Bid2_Percent" localSheetId="0">Mall!#REF!</definedName>
    <definedName name="Subt_Dem1" localSheetId="0">Mall!$G$8</definedName>
    <definedName name="Subt_Dem1_Diff" localSheetId="0">Mall!#REF!</definedName>
    <definedName name="Subt_Dem1_Percent" localSheetId="0">Mall!#REF!</definedName>
    <definedName name="Subt_Dem2" localSheetId="0">Mall!#REF!</definedName>
    <definedName name="Subt_Dem2_Diff" localSheetId="0">Mall!#REF!</definedName>
    <definedName name="Subt_Dem2_Percent" localSheetId="0">Mall!#REF!</definedName>
    <definedName name="Subt_Salary" localSheetId="0">Mall!$C$8</definedName>
    <definedName name="Tot_Agreed" localSheetId="0">Mall!#REF!</definedName>
    <definedName name="Tot_Agreed_Diff" localSheetId="0">Mall!#REF!</definedName>
    <definedName name="Tot_Agreed_Percent" localSheetId="0">Mall!#REF!</definedName>
    <definedName name="Tot_Bid1" localSheetId="0">Mall!$D$38</definedName>
    <definedName name="Tot_Bid1_Diff" localSheetId="0">Mall!$E$38</definedName>
    <definedName name="Tot_Bid1_Percent" localSheetId="0">Mall!$F$38</definedName>
    <definedName name="Tot_Bid2" localSheetId="0">Mall!#REF!</definedName>
    <definedName name="Tot_Bid2_Diff" localSheetId="0">Mall!#REF!</definedName>
    <definedName name="Tot_Bid2_Percent" localSheetId="0">Mall!#REF!</definedName>
    <definedName name="Tot_Dem1" localSheetId="0">Mall!$G$38</definedName>
    <definedName name="Tot_Dem1_Diff" localSheetId="0">Mall!#REF!</definedName>
    <definedName name="Tot_Dem1_Percent" localSheetId="0">Mall!#REF!</definedName>
    <definedName name="Tot_Dem2" localSheetId="0">Mall!#REF!</definedName>
    <definedName name="Tot_Dem2_Diff" localSheetId="0">Mall!#REF!</definedName>
    <definedName name="Tot_Dem2_Percent" localSheetId="0">Mall!#REF!</definedName>
    <definedName name="Tot_Salary" localSheetId="0">Mall!$C$38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5" l="1"/>
  <c r="F36" i="5" s="1"/>
  <c r="E28" i="5"/>
  <c r="F28" i="5" s="1"/>
  <c r="E24" i="5"/>
  <c r="F24" i="5" s="1"/>
  <c r="E21" i="5"/>
  <c r="F21" i="5" s="1"/>
  <c r="E19" i="5"/>
  <c r="F19" i="5" s="1"/>
  <c r="E10" i="5"/>
  <c r="F10" i="5" s="1"/>
  <c r="C8" i="5" l="1"/>
  <c r="G8" i="5"/>
  <c r="D8" i="5"/>
  <c r="G39" i="5" l="1"/>
  <c r="D39" i="5"/>
  <c r="C39" i="5"/>
  <c r="G38" i="5"/>
  <c r="D38" i="5"/>
  <c r="C38" i="5"/>
  <c r="F37" i="5"/>
  <c r="E37" i="5"/>
  <c r="E25" i="5"/>
  <c r="F25" i="5" s="1"/>
  <c r="E26" i="5"/>
  <c r="F26" i="5" s="1"/>
  <c r="E18" i="5"/>
  <c r="F18" i="5" s="1"/>
  <c r="E14" i="5"/>
  <c r="F14" i="5" s="1"/>
  <c r="E17" i="5"/>
  <c r="F17" i="5" s="1"/>
  <c r="E35" i="5"/>
  <c r="F35" i="5" s="1"/>
  <c r="E12" i="5"/>
  <c r="F12" i="5" s="1"/>
  <c r="E15" i="5"/>
  <c r="F15" i="5" s="1"/>
  <c r="E32" i="5"/>
  <c r="F32" i="5" s="1"/>
  <c r="E30" i="5"/>
  <c r="F30" i="5" s="1"/>
  <c r="E22" i="5"/>
  <c r="F22" i="5" s="1"/>
  <c r="E27" i="5"/>
  <c r="F27" i="5" s="1"/>
  <c r="E20" i="5"/>
  <c r="F20" i="5" s="1"/>
  <c r="E13" i="5"/>
  <c r="F13" i="5" s="1"/>
  <c r="E34" i="5"/>
  <c r="F34" i="5" s="1"/>
  <c r="E11" i="5"/>
  <c r="F11" i="5" s="1"/>
  <c r="E23" i="5"/>
  <c r="F23" i="5" s="1"/>
  <c r="E29" i="5"/>
  <c r="F29" i="5" s="1"/>
  <c r="E33" i="5"/>
  <c r="F33" i="5" s="1"/>
  <c r="E16" i="5"/>
  <c r="F16" i="5" s="1"/>
  <c r="E31" i="5"/>
  <c r="F31" i="5" s="1"/>
  <c r="E8" i="5" l="1"/>
  <c r="F8" i="5" s="1"/>
  <c r="E38" i="5"/>
  <c r="F38" i="5" s="1"/>
  <c r="E39" i="5"/>
  <c r="F39" i="5" s="1"/>
</calcChain>
</file>

<file path=xl/sharedStrings.xml><?xml version="1.0" encoding="utf-8"?>
<sst xmlns="http://schemas.openxmlformats.org/spreadsheetml/2006/main" count="79" uniqueCount="55">
  <si>
    <t>Förhandlingsexempel anställningsform</t>
  </si>
  <si>
    <t>Nedan finns ett exempel lön och bud från arbetstivaren som gäller tillsvidareanställda lektorer och vikarierande lektorer (även biträdande lektorer finns med)</t>
  </si>
  <si>
    <t xml:space="preserve">De gulmarkerade är vikarierande lektorer och som ni kan se har de betydligt lägre lön än andra lektorer. </t>
  </si>
  <si>
    <t>Uppgiften är att diskutera hur ni attackerar denna löneskillnad under förhandlingarna</t>
  </si>
  <si>
    <t>Summor i rött visar delsummor på filtrerat urval</t>
  </si>
  <si>
    <t>Namn</t>
  </si>
  <si>
    <t>Titel</t>
  </si>
  <si>
    <t>Lön</t>
  </si>
  <si>
    <t>Bud 1</t>
  </si>
  <si>
    <t>kr</t>
  </si>
  <si>
    <t>%</t>
  </si>
  <si>
    <t>Yrk 1</t>
  </si>
  <si>
    <t>Kvinna 1</t>
  </si>
  <si>
    <t>vik univlekt</t>
  </si>
  <si>
    <t>Man 1</t>
  </si>
  <si>
    <t>univlekt</t>
  </si>
  <si>
    <t>Kvinna 2</t>
  </si>
  <si>
    <t>Man 2</t>
  </si>
  <si>
    <t>Kvinna 3</t>
  </si>
  <si>
    <t>univlekt, biträdande</t>
  </si>
  <si>
    <t>Man 3</t>
  </si>
  <si>
    <t>Kvinna 4</t>
  </si>
  <si>
    <t>Man 4</t>
  </si>
  <si>
    <t>Man 5</t>
  </si>
  <si>
    <t>Man 6</t>
  </si>
  <si>
    <t>Kvinna 5</t>
  </si>
  <si>
    <t>Kvinna 6</t>
  </si>
  <si>
    <t>Man 7</t>
  </si>
  <si>
    <t>Man 8</t>
  </si>
  <si>
    <t>Man 9</t>
  </si>
  <si>
    <t>Kvinna 7</t>
  </si>
  <si>
    <t>Man 10</t>
  </si>
  <si>
    <t>Man 11</t>
  </si>
  <si>
    <t>Man 12</t>
  </si>
  <si>
    <t>Man 13</t>
  </si>
  <si>
    <t>Man 14</t>
  </si>
  <si>
    <t>Kvinna 8</t>
  </si>
  <si>
    <t>Man 15</t>
  </si>
  <si>
    <t>Kvinna 9</t>
  </si>
  <si>
    <t>Kvinna 10</t>
  </si>
  <si>
    <t>Man 16</t>
  </si>
  <si>
    <t>Kvinna 11</t>
  </si>
  <si>
    <t>Summor i blått visar summa för alla poster</t>
  </si>
  <si>
    <t>urvalslist1</t>
  </si>
  <si>
    <t>urvalslista2</t>
  </si>
  <si>
    <t>Pågående</t>
  </si>
  <si>
    <t>Avliden</t>
  </si>
  <si>
    <t>Klar</t>
  </si>
  <si>
    <t>Doktorand</t>
  </si>
  <si>
    <t>Urplockad</t>
  </si>
  <si>
    <t>Ny inplacering</t>
  </si>
  <si>
    <t>Att utredas</t>
  </si>
  <si>
    <t>Nytt löneläge</t>
  </si>
  <si>
    <t>Slutat vid LU</t>
  </si>
  <si>
    <t>Okänd anledning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</si>
</sst>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0" fontId="6" fillId="0" borderId="0" xfId="0" applyFont="1"/>
    <xf numFmtId="0" fontId="5" fillId="0" borderId="2" xfId="2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10" fontId="3" fillId="0" borderId="0" xfId="1" applyNumberFormat="1" applyFont="1" applyFill="1" applyAlignment="1">
      <alignment horizontal="center"/>
    </xf>
    <xf numFmtId="0" fontId="5" fillId="0" borderId="2" xfId="2" applyFont="1" applyBorder="1" applyAlignment="1">
      <alignment horizontal="center" vertical="top"/>
    </xf>
    <xf numFmtId="10" fontId="3" fillId="0" borderId="0" xfId="0" applyNumberFormat="1" applyFont="1" applyAlignment="1">
      <alignment horizontal="center"/>
    </xf>
    <xf numFmtId="3" fontId="7" fillId="0" borderId="0" xfId="0" applyNumberFormat="1" applyFont="1"/>
    <xf numFmtId="10" fontId="7" fillId="0" borderId="0" xfId="0" applyNumberFormat="1" applyFont="1" applyAlignment="1">
      <alignment horizontal="center"/>
    </xf>
    <xf numFmtId="3" fontId="4" fillId="3" borderId="1" xfId="0" applyNumberFormat="1" applyFont="1" applyFill="1" applyBorder="1" applyAlignment="1">
      <alignment vertical="top"/>
    </xf>
    <xf numFmtId="3" fontId="4" fillId="0" borderId="1" xfId="0" applyNumberFormat="1" applyFont="1" applyBorder="1" applyAlignment="1">
      <alignment vertical="top"/>
    </xf>
    <xf numFmtId="10" fontId="4" fillId="0" borderId="1" xfId="0" applyNumberFormat="1" applyFont="1" applyBorder="1" applyAlignment="1">
      <alignment horizontal="center" vertical="top"/>
    </xf>
    <xf numFmtId="3" fontId="4" fillId="2" borderId="1" xfId="0" applyNumberFormat="1" applyFont="1" applyFill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0" xfId="0" applyFont="1"/>
    <xf numFmtId="0" fontId="9" fillId="0" borderId="0" xfId="0" applyFont="1"/>
    <xf numFmtId="0" fontId="8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vertical="top"/>
    </xf>
    <xf numFmtId="10" fontId="4" fillId="4" borderId="1" xfId="0" applyNumberFormat="1" applyFont="1" applyFill="1" applyBorder="1" applyAlignment="1">
      <alignment horizontal="center" vertical="top"/>
    </xf>
    <xf numFmtId="0" fontId="4" fillId="4" borderId="0" xfId="0" applyFont="1" applyFill="1"/>
    <xf numFmtId="0" fontId="10" fillId="0" borderId="0" xfId="0" applyFont="1"/>
  </cellXfs>
  <cellStyles count="3">
    <cellStyle name="Normal" xfId="0" builtinId="0"/>
    <cellStyle name="Normal 7" xfId="2" xr:uid="{00000000-0005-0000-0000-000001000000}"/>
    <cellStyle name="Procent" xfId="1" builtinId="5"/>
  </cellStyles>
  <dxfs count="0"/>
  <tableStyles count="0" defaultTableStyle="TableStyleMedium2" defaultPivotStyle="PivotStyleLight16"/>
  <colors>
    <mruColors>
      <color rgb="FF0000FF"/>
      <color rgb="FFFFEB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G39"/>
  <sheetViews>
    <sheetView showZeros="0" tabSelected="1" zoomScale="90" zoomScaleNormal="90" workbookViewId="0">
      <selection activeCell="A7" sqref="A7"/>
    </sheetView>
  </sheetViews>
  <sheetFormatPr defaultRowHeight="14.45"/>
  <cols>
    <col min="1" max="1" width="24.140625" bestFit="1" customWidth="1"/>
    <col min="2" max="2" width="20.85546875" customWidth="1"/>
    <col min="3" max="3" width="11.5703125" customWidth="1"/>
    <col min="4" max="4" width="9.85546875" bestFit="1" customWidth="1"/>
    <col min="5" max="5" width="7.85546875" customWidth="1"/>
    <col min="6" max="7" width="8.7109375" customWidth="1"/>
  </cols>
  <sheetData>
    <row r="1" spans="1:7" ht="18.600000000000001">
      <c r="A1" s="26" t="s">
        <v>0</v>
      </c>
    </row>
    <row r="2" spans="1:7" ht="18.600000000000001">
      <c r="A2" s="26"/>
    </row>
    <row r="3" spans="1:7">
      <c r="A3" t="s">
        <v>1</v>
      </c>
    </row>
    <row r="4" spans="1:7">
      <c r="A4" t="s">
        <v>2</v>
      </c>
    </row>
    <row r="6" spans="1:7">
      <c r="A6" s="20" t="s">
        <v>3</v>
      </c>
    </row>
    <row r="8" spans="1:7" s="3" customFormat="1" ht="14.1">
      <c r="A8" s="1"/>
      <c r="B8" s="7" t="s">
        <v>4</v>
      </c>
      <c r="C8" s="2">
        <f>SUBTOTAL(9,C9:C36)</f>
        <v>1245300</v>
      </c>
      <c r="D8" s="2">
        <f>SUBTOTAL(9,D9:D36)</f>
        <v>1287000</v>
      </c>
      <c r="E8" s="2">
        <f>SUBTOTAL(9,E9:E36)</f>
        <v>41700</v>
      </c>
      <c r="F8" s="8">
        <f>IF(C8=0,"0",E8/C8)</f>
        <v>3.3485907010358952E-2</v>
      </c>
      <c r="G8" s="2">
        <f>SUBTOTAL(9,G9:G36)</f>
        <v>0</v>
      </c>
    </row>
    <row r="9" spans="1:7" s="6" customFormat="1" ht="14.1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  <c r="F9" s="9" t="s">
        <v>10</v>
      </c>
      <c r="G9" s="5" t="s">
        <v>11</v>
      </c>
    </row>
    <row r="10" spans="1:7" s="25" customFormat="1" ht="14.25" customHeight="1">
      <c r="A10" s="21" t="s">
        <v>12</v>
      </c>
      <c r="B10" s="22" t="s">
        <v>13</v>
      </c>
      <c r="C10" s="23">
        <v>41800</v>
      </c>
      <c r="D10" s="23">
        <v>43200</v>
      </c>
      <c r="E10" s="23">
        <f t="shared" ref="E10:E13" si="0">IF(D10=0,"&lt;-fyll i",D10-C10)</f>
        <v>1400</v>
      </c>
      <c r="F10" s="24">
        <f t="shared" ref="F10:F13" si="1">IF(D10=0,"&lt;-fyll i",IF(C10=0,"0",E10/C10))</f>
        <v>3.3492822966507178E-2</v>
      </c>
      <c r="G10" s="23"/>
    </row>
    <row r="11" spans="1:7" s="3" customFormat="1" ht="14.25" customHeight="1">
      <c r="A11" s="18" t="s">
        <v>14</v>
      </c>
      <c r="B11" s="17" t="s">
        <v>15</v>
      </c>
      <c r="C11" s="13">
        <v>53200</v>
      </c>
      <c r="D11" s="13">
        <v>54900</v>
      </c>
      <c r="E11" s="14">
        <f t="shared" si="0"/>
        <v>1700</v>
      </c>
      <c r="F11" s="15">
        <f t="shared" si="1"/>
        <v>3.1954887218045111E-2</v>
      </c>
      <c r="G11" s="16"/>
    </row>
    <row r="12" spans="1:7" s="3" customFormat="1" ht="14.25" customHeight="1">
      <c r="A12" s="18" t="s">
        <v>16</v>
      </c>
      <c r="B12" s="17" t="s">
        <v>15</v>
      </c>
      <c r="C12" s="13">
        <v>46700</v>
      </c>
      <c r="D12" s="13">
        <v>48600</v>
      </c>
      <c r="E12" s="14">
        <f t="shared" si="0"/>
        <v>1900</v>
      </c>
      <c r="F12" s="15">
        <f t="shared" si="1"/>
        <v>4.068522483940043E-2</v>
      </c>
      <c r="G12" s="16"/>
    </row>
    <row r="13" spans="1:7" s="3" customFormat="1" ht="14.25" customHeight="1">
      <c r="A13" s="18" t="s">
        <v>17</v>
      </c>
      <c r="B13" s="17" t="s">
        <v>15</v>
      </c>
      <c r="C13" s="13">
        <v>45800</v>
      </c>
      <c r="D13" s="13">
        <v>48000</v>
      </c>
      <c r="E13" s="14">
        <f t="shared" si="0"/>
        <v>2200</v>
      </c>
      <c r="F13" s="15">
        <f t="shared" si="1"/>
        <v>4.8034934497816595E-2</v>
      </c>
      <c r="G13" s="16"/>
    </row>
    <row r="14" spans="1:7" s="3" customFormat="1" ht="14.25" customHeight="1">
      <c r="A14" s="18" t="s">
        <v>18</v>
      </c>
      <c r="B14" s="17" t="s">
        <v>19</v>
      </c>
      <c r="C14" s="13">
        <v>45000</v>
      </c>
      <c r="D14" s="13">
        <v>46500</v>
      </c>
      <c r="E14" s="14">
        <f t="shared" ref="E14:E19" si="2">IF(D14=0,"&lt;-fyll i",D14-C14)</f>
        <v>1500</v>
      </c>
      <c r="F14" s="15">
        <f t="shared" ref="F14:F19" si="3">IF(D14=0,"&lt;-fyll i",IF(C14=0,"0",E14/C14))</f>
        <v>3.3333333333333333E-2</v>
      </c>
      <c r="G14" s="16"/>
    </row>
    <row r="15" spans="1:7" s="3" customFormat="1" ht="14.25" customHeight="1">
      <c r="A15" s="18" t="s">
        <v>20</v>
      </c>
      <c r="B15" s="17" t="s">
        <v>15</v>
      </c>
      <c r="C15" s="13">
        <v>46100</v>
      </c>
      <c r="D15" s="13">
        <v>48000</v>
      </c>
      <c r="E15" s="14">
        <f t="shared" si="2"/>
        <v>1900</v>
      </c>
      <c r="F15" s="15">
        <f t="shared" si="3"/>
        <v>4.1214750542299353E-2</v>
      </c>
      <c r="G15" s="16"/>
    </row>
    <row r="16" spans="1:7" s="25" customFormat="1" ht="14.25" customHeight="1">
      <c r="A16" s="21" t="s">
        <v>21</v>
      </c>
      <c r="B16" s="22" t="s">
        <v>13</v>
      </c>
      <c r="C16" s="23">
        <v>39300</v>
      </c>
      <c r="D16" s="23">
        <v>40300</v>
      </c>
      <c r="E16" s="23">
        <f t="shared" si="2"/>
        <v>1000</v>
      </c>
      <c r="F16" s="24">
        <f t="shared" si="3"/>
        <v>2.5445292620865138E-2</v>
      </c>
      <c r="G16" s="23"/>
    </row>
    <row r="17" spans="1:7" s="3" customFormat="1" ht="14.25" customHeight="1">
      <c r="A17" s="18" t="s">
        <v>22</v>
      </c>
      <c r="B17" s="17" t="s">
        <v>15</v>
      </c>
      <c r="C17" s="13">
        <v>49700</v>
      </c>
      <c r="D17" s="13">
        <v>51300</v>
      </c>
      <c r="E17" s="14">
        <f t="shared" si="2"/>
        <v>1600</v>
      </c>
      <c r="F17" s="15">
        <f t="shared" si="3"/>
        <v>3.2193158953722337E-2</v>
      </c>
      <c r="G17" s="16"/>
    </row>
    <row r="18" spans="1:7" s="3" customFormat="1" ht="14.25" customHeight="1">
      <c r="A18" s="18" t="s">
        <v>23</v>
      </c>
      <c r="B18" s="17" t="s">
        <v>19</v>
      </c>
      <c r="C18" s="13">
        <v>44800</v>
      </c>
      <c r="D18" s="13">
        <v>46600</v>
      </c>
      <c r="E18" s="14">
        <f t="shared" si="2"/>
        <v>1800</v>
      </c>
      <c r="F18" s="15">
        <f t="shared" si="3"/>
        <v>4.0178571428571432E-2</v>
      </c>
      <c r="G18" s="16"/>
    </row>
    <row r="19" spans="1:7" s="3" customFormat="1" ht="14.25" customHeight="1">
      <c r="A19" s="18" t="s">
        <v>24</v>
      </c>
      <c r="B19" s="17" t="s">
        <v>19</v>
      </c>
      <c r="C19" s="13">
        <v>46200</v>
      </c>
      <c r="D19" s="13">
        <v>47600</v>
      </c>
      <c r="E19" s="14">
        <f t="shared" si="2"/>
        <v>1400</v>
      </c>
      <c r="F19" s="15">
        <f t="shared" si="3"/>
        <v>3.0303030303030304E-2</v>
      </c>
      <c r="G19" s="16"/>
    </row>
    <row r="20" spans="1:7" s="3" customFormat="1" ht="14.25" customHeight="1">
      <c r="A20" s="18" t="s">
        <v>25</v>
      </c>
      <c r="B20" s="17" t="s">
        <v>15</v>
      </c>
      <c r="C20" s="13">
        <v>46700</v>
      </c>
      <c r="D20" s="13">
        <v>48300</v>
      </c>
      <c r="E20" s="14">
        <f t="shared" ref="E20:E27" si="4">IF(D20=0,"&lt;-fyll i",D20-C20)</f>
        <v>1600</v>
      </c>
      <c r="F20" s="15">
        <f t="shared" ref="F20:F27" si="5">IF(D20=0,"&lt;-fyll i",IF(C20=0,"0",E20/C20))</f>
        <v>3.4261241970021415E-2</v>
      </c>
      <c r="G20" s="16"/>
    </row>
    <row r="21" spans="1:7" s="3" customFormat="1" ht="14.25" customHeight="1">
      <c r="A21" s="18" t="s">
        <v>26</v>
      </c>
      <c r="B21" s="17" t="s">
        <v>19</v>
      </c>
      <c r="C21" s="13">
        <v>43500</v>
      </c>
      <c r="D21" s="13">
        <v>44700</v>
      </c>
      <c r="E21" s="14">
        <f t="shared" si="4"/>
        <v>1200</v>
      </c>
      <c r="F21" s="15">
        <f t="shared" si="5"/>
        <v>2.7586206896551724E-2</v>
      </c>
      <c r="G21" s="16"/>
    </row>
    <row r="22" spans="1:7" s="3" customFormat="1" ht="14.25" customHeight="1">
      <c r="A22" s="18" t="s">
        <v>27</v>
      </c>
      <c r="B22" s="17" t="s">
        <v>15</v>
      </c>
      <c r="C22" s="13">
        <v>49400</v>
      </c>
      <c r="D22" s="13">
        <v>50900</v>
      </c>
      <c r="E22" s="14">
        <f t="shared" si="4"/>
        <v>1500</v>
      </c>
      <c r="F22" s="15">
        <f t="shared" si="5"/>
        <v>3.0364372469635626E-2</v>
      </c>
      <c r="G22" s="16"/>
    </row>
    <row r="23" spans="1:7" s="3" customFormat="1" ht="14.25" customHeight="1">
      <c r="A23" s="18" t="s">
        <v>28</v>
      </c>
      <c r="B23" s="17" t="s">
        <v>15</v>
      </c>
      <c r="C23" s="13">
        <v>51100</v>
      </c>
      <c r="D23" s="13">
        <v>52800</v>
      </c>
      <c r="E23" s="14">
        <f t="shared" si="4"/>
        <v>1700</v>
      </c>
      <c r="F23" s="15">
        <f t="shared" si="5"/>
        <v>3.3268101761252444E-2</v>
      </c>
      <c r="G23" s="16"/>
    </row>
    <row r="24" spans="1:7" s="25" customFormat="1" ht="14.25" customHeight="1">
      <c r="A24" s="21" t="s">
        <v>29</v>
      </c>
      <c r="B24" s="22" t="s">
        <v>13</v>
      </c>
      <c r="C24" s="23">
        <v>40500</v>
      </c>
      <c r="D24" s="23">
        <v>41700</v>
      </c>
      <c r="E24" s="23">
        <f t="shared" si="4"/>
        <v>1200</v>
      </c>
      <c r="F24" s="24">
        <f t="shared" si="5"/>
        <v>2.9629629629629631E-2</v>
      </c>
      <c r="G24" s="23"/>
    </row>
    <row r="25" spans="1:7" s="3" customFormat="1" ht="14.25" customHeight="1">
      <c r="A25" s="18" t="s">
        <v>30</v>
      </c>
      <c r="B25" s="17" t="s">
        <v>15</v>
      </c>
      <c r="C25" s="13">
        <v>48500</v>
      </c>
      <c r="D25" s="13">
        <v>50200</v>
      </c>
      <c r="E25" s="14">
        <f t="shared" si="4"/>
        <v>1700</v>
      </c>
      <c r="F25" s="15">
        <f t="shared" si="5"/>
        <v>3.5051546391752578E-2</v>
      </c>
      <c r="G25" s="16"/>
    </row>
    <row r="26" spans="1:7" s="3" customFormat="1" ht="14.25" customHeight="1">
      <c r="A26" s="18" t="s">
        <v>31</v>
      </c>
      <c r="B26" s="17" t="s">
        <v>15</v>
      </c>
      <c r="C26" s="13">
        <v>50000</v>
      </c>
      <c r="D26" s="13">
        <v>51600</v>
      </c>
      <c r="E26" s="14">
        <f t="shared" si="4"/>
        <v>1600</v>
      </c>
      <c r="F26" s="15">
        <f t="shared" si="5"/>
        <v>3.2000000000000001E-2</v>
      </c>
      <c r="G26" s="16"/>
    </row>
    <row r="27" spans="1:7" s="3" customFormat="1" ht="14.25" customHeight="1">
      <c r="A27" s="18" t="s">
        <v>32</v>
      </c>
      <c r="B27" s="17" t="s">
        <v>15</v>
      </c>
      <c r="C27" s="13">
        <v>50300</v>
      </c>
      <c r="D27" s="13">
        <v>51900</v>
      </c>
      <c r="E27" s="14">
        <f t="shared" si="4"/>
        <v>1600</v>
      </c>
      <c r="F27" s="15">
        <f t="shared" si="5"/>
        <v>3.1809145129224649E-2</v>
      </c>
      <c r="G27" s="16"/>
    </row>
    <row r="28" spans="1:7" s="25" customFormat="1" ht="14.25" customHeight="1">
      <c r="A28" s="21" t="s">
        <v>33</v>
      </c>
      <c r="B28" s="22" t="s">
        <v>13</v>
      </c>
      <c r="C28" s="23">
        <v>40500</v>
      </c>
      <c r="D28" s="23">
        <v>41700</v>
      </c>
      <c r="E28" s="23">
        <f t="shared" ref="E28:E35" si="6">IF(D28=0,"&lt;-fyll i",D28-C28)</f>
        <v>1200</v>
      </c>
      <c r="F28" s="24">
        <f t="shared" ref="F28:F35" si="7">IF(D28=0,"&lt;-fyll i",IF(C28=0,"0",E28/C28))</f>
        <v>2.9629629629629631E-2</v>
      </c>
      <c r="G28" s="23"/>
    </row>
    <row r="29" spans="1:7" s="25" customFormat="1" ht="14.25" customHeight="1">
      <c r="A29" s="21" t="s">
        <v>34</v>
      </c>
      <c r="B29" s="22" t="s">
        <v>13</v>
      </c>
      <c r="C29" s="23">
        <v>40000</v>
      </c>
      <c r="D29" s="23">
        <v>41300</v>
      </c>
      <c r="E29" s="23">
        <f t="shared" si="6"/>
        <v>1300</v>
      </c>
      <c r="F29" s="24">
        <f t="shared" si="7"/>
        <v>3.2500000000000001E-2</v>
      </c>
      <c r="G29" s="23"/>
    </row>
    <row r="30" spans="1:7" s="3" customFormat="1" ht="14.25" customHeight="1">
      <c r="A30" s="18" t="s">
        <v>35</v>
      </c>
      <c r="B30" s="17" t="s">
        <v>15</v>
      </c>
      <c r="C30" s="13">
        <v>47300</v>
      </c>
      <c r="D30" s="13">
        <v>48800</v>
      </c>
      <c r="E30" s="14">
        <f t="shared" si="6"/>
        <v>1500</v>
      </c>
      <c r="F30" s="15">
        <f t="shared" si="7"/>
        <v>3.1712473572938688E-2</v>
      </c>
      <c r="G30" s="16"/>
    </row>
    <row r="31" spans="1:7" s="3" customFormat="1" ht="14.25" customHeight="1">
      <c r="A31" s="18" t="s">
        <v>36</v>
      </c>
      <c r="B31" s="17" t="s">
        <v>15</v>
      </c>
      <c r="C31" s="13">
        <v>45600</v>
      </c>
      <c r="D31" s="13">
        <v>47300</v>
      </c>
      <c r="E31" s="14">
        <f t="shared" si="6"/>
        <v>1700</v>
      </c>
      <c r="F31" s="15">
        <f t="shared" si="7"/>
        <v>3.7280701754385963E-2</v>
      </c>
      <c r="G31" s="16"/>
    </row>
    <row r="32" spans="1:7" s="3" customFormat="1" ht="14.25" customHeight="1">
      <c r="A32" s="18" t="s">
        <v>37</v>
      </c>
      <c r="B32" s="17" t="s">
        <v>19</v>
      </c>
      <c r="C32" s="13">
        <v>45100</v>
      </c>
      <c r="D32" s="13">
        <v>46700</v>
      </c>
      <c r="E32" s="14">
        <f t="shared" si="6"/>
        <v>1600</v>
      </c>
      <c r="F32" s="15">
        <f t="shared" si="7"/>
        <v>3.5476718403547672E-2</v>
      </c>
      <c r="G32" s="16"/>
    </row>
    <row r="33" spans="1:7" s="3" customFormat="1" ht="14.25" customHeight="1">
      <c r="A33" s="18" t="s">
        <v>38</v>
      </c>
      <c r="B33" s="17" t="s">
        <v>15</v>
      </c>
      <c r="C33" s="13">
        <v>48000</v>
      </c>
      <c r="D33" s="13">
        <v>49700</v>
      </c>
      <c r="E33" s="14">
        <f t="shared" si="6"/>
        <v>1700</v>
      </c>
      <c r="F33" s="15">
        <f t="shared" si="7"/>
        <v>3.5416666666666666E-2</v>
      </c>
      <c r="G33" s="16"/>
    </row>
    <row r="34" spans="1:7" s="3" customFormat="1" ht="14.25" customHeight="1">
      <c r="A34" s="18" t="s">
        <v>39</v>
      </c>
      <c r="B34" s="17" t="s">
        <v>15</v>
      </c>
      <c r="C34" s="13">
        <v>49900</v>
      </c>
      <c r="D34" s="13">
        <v>51500</v>
      </c>
      <c r="E34" s="14">
        <f t="shared" si="6"/>
        <v>1600</v>
      </c>
      <c r="F34" s="15">
        <f t="shared" si="7"/>
        <v>3.2064128256513023E-2</v>
      </c>
      <c r="G34" s="16"/>
    </row>
    <row r="35" spans="1:7" s="3" customFormat="1" ht="14.25" customHeight="1">
      <c r="A35" s="18" t="s">
        <v>40</v>
      </c>
      <c r="B35" s="17" t="s">
        <v>15</v>
      </c>
      <c r="C35" s="13">
        <v>49800</v>
      </c>
      <c r="D35" s="13">
        <v>51200</v>
      </c>
      <c r="E35" s="14">
        <f t="shared" si="6"/>
        <v>1400</v>
      </c>
      <c r="F35" s="15">
        <f t="shared" si="7"/>
        <v>2.8112449799196786E-2</v>
      </c>
      <c r="G35" s="16"/>
    </row>
    <row r="36" spans="1:7" s="25" customFormat="1" ht="14.25" customHeight="1">
      <c r="A36" s="21" t="s">
        <v>41</v>
      </c>
      <c r="B36" s="22" t="s">
        <v>13</v>
      </c>
      <c r="C36" s="23">
        <v>40500</v>
      </c>
      <c r="D36" s="23">
        <v>41700</v>
      </c>
      <c r="E36" s="23">
        <f t="shared" ref="E36" si="8">IF(D36=0,"&lt;-fyll i",D36-C36)</f>
        <v>1200</v>
      </c>
      <c r="F36" s="24">
        <f t="shared" ref="F36" si="9">IF(D36=0,"&lt;-fyll i",IF(C36=0,"0",E36/C36))</f>
        <v>2.9629629629629631E-2</v>
      </c>
      <c r="G36" s="23"/>
    </row>
    <row r="37" spans="1:7" s="3" customFormat="1" ht="14.1">
      <c r="A37" s="18"/>
      <c r="B37" s="17"/>
      <c r="C37" s="13"/>
      <c r="D37" s="13"/>
      <c r="E37" s="14" t="str">
        <f>IF(D37=0,"",D37-C37)</f>
        <v/>
      </c>
      <c r="F37" s="15" t="str">
        <f>IF(D37=0,"",IF(C37=0,"0",E37/C37))</f>
        <v/>
      </c>
      <c r="G37" s="16"/>
    </row>
    <row r="38" spans="1:7" s="4" customFormat="1" ht="12.95" hidden="1">
      <c r="A38" s="19" t="s">
        <v>42</v>
      </c>
      <c r="C38" s="11">
        <f>SUM(C9:C36)</f>
        <v>1245300</v>
      </c>
      <c r="D38" s="11">
        <f>SUM(D9:D36)</f>
        <v>1287000</v>
      </c>
      <c r="E38" s="11">
        <f>SUM(E9:E36)</f>
        <v>41700</v>
      </c>
      <c r="F38" s="12">
        <f>IF(C38=0,"0",E38/C38)</f>
        <v>3.3485907010358952E-2</v>
      </c>
      <c r="G38" s="11">
        <f>SUM(G9:G36)</f>
        <v>0</v>
      </c>
    </row>
    <row r="39" spans="1:7" s="4" customFormat="1" ht="12.95">
      <c r="C39" s="2">
        <f>SUBTOTAL(9,C9:C36)</f>
        <v>1245300</v>
      </c>
      <c r="D39" s="2">
        <f>SUBTOTAL(9,D9:D36)</f>
        <v>1287000</v>
      </c>
      <c r="E39" s="2">
        <f>SUBTOTAL(9,E9:E36)</f>
        <v>41700</v>
      </c>
      <c r="F39" s="10">
        <f>IF(C39=0,"0",E39/C39)</f>
        <v>3.3485907010358952E-2</v>
      </c>
      <c r="G39" s="2">
        <f>SUBTOTAL(9,G9:G36)</f>
        <v>0</v>
      </c>
    </row>
  </sheetData>
  <autoFilter ref="A9:G38" xr:uid="{00000000-0009-0000-0000-000000000000}">
    <filterColumn colId="0">
      <filters blank="1">
        <filter val="Alenius Wallin Linn"/>
        <filter val="Almquist Kristian"/>
        <filter val="Anderson Ahlstedt Katherine"/>
        <filter val="Åström Ann-Sofie"/>
        <filter val="Avendal Christel"/>
        <filter val="Avery Helen"/>
        <filter val="Baier Matthias"/>
        <filter val="Barhoum Rafah"/>
        <filter val="Barmark Mimmi Maria"/>
        <filter val="Bazan Royuela David"/>
        <filter val="Bergquist Håkan"/>
        <filter val="Björck Jessica"/>
        <filter val="Blomberg Mats"/>
        <filter val="Boda Chad"/>
        <filter val="Boethius Susanne"/>
        <filter val="Brink Pinto Andrés"/>
        <filter val="Burke Milan"/>
        <filter val="Canavan Jana"/>
        <filter val="Carlsson Carina"/>
        <filter val="Cepaite Nilsson Asta"/>
        <filter val="Chan Elton"/>
        <filter val="Crusefalk Lars"/>
        <filter val="Dahlstrand Karl"/>
        <filter val="Davidsson Simon"/>
        <filter val="Edberg Helena"/>
        <filter val="Edling Staffan"/>
        <filter val="Egidius Jenny"/>
        <filter val="Elgh Amanda"/>
        <filter val="Emerllahu Bulëza"/>
        <filter val="Emilsson Kajsa"/>
        <filter val="Eriksson Håkan"/>
        <filter val="Esfandyari Mari"/>
        <filter val="Falk Helena"/>
        <filter val="Finkill Guy"/>
        <filter val="Fjällhed Alicia"/>
        <filter val="Flaherty Colm"/>
        <filter val="Flower Lisa"/>
        <filter val="Flyjer Caroline"/>
        <filter val="Fogelin Helen"/>
        <filter val="Franzén Alexandra"/>
        <filter val="Fredholm Axel"/>
        <filter val="Frödin Olof"/>
        <filter val="Frydendahl Larsen Bolette"/>
        <filter val="Goenaga Agustín"/>
        <filter val="Gröndahl Nilsson Kristina"/>
        <filter val="Gulbrandsen Kristin Smette"/>
        <filter val="Gustafsson Daniel"/>
        <filter val="Gyllensvärd Helena"/>
        <filter val="Hannerz Erik"/>
        <filter val="Hansen Ahlberg Celia"/>
        <filter val="Hansson Eva-Lena"/>
        <filter val="Hermansson Sofia"/>
        <filter val="Höjdestrand Tova"/>
        <filter val="Hughes Annika"/>
        <filter val="Isaksson Elias"/>
        <filter val="Janér Mats"/>
        <filter val="Johansson Andreas"/>
        <filter val="Johansson Gabriella"/>
        <filter val="Jönsson Lina"/>
        <filter val="Kallos Anna"/>
        <filter val="Kardum Smith Cecilia"/>
        <filter val="Karlsson Daniel"/>
        <filter val="Karlsson Magnus"/>
        <filter val="Kazi Uzma"/>
        <filter val="Kvist Mattias"/>
        <filter val="Larsson Marie"/>
        <filter val="Larsson Mats"/>
        <filter val="Larssonova Lucie"/>
        <filter val="Lerup Madeleine"/>
        <filter val="Levinsson Henrik"/>
        <filter val="Liebsch Juliane"/>
        <filter val="Lindberg Susanne"/>
        <filter val="Lindoff Lidija"/>
        <filter val="Malkopoulou Anthoula"/>
        <filter val="Mårtensson Lena"/>
        <filter val="Melin Anna"/>
        <filter val="Muhire Heraclitos"/>
        <filter val="Mulinari Shai"/>
        <filter val="Nilsson Frida"/>
        <filter val="Nilsson Jan-Olof"/>
        <filter val="Nilsson Kjell"/>
        <filter val="Nygren Cecilia"/>
        <filter val="Nyström Jenny"/>
        <filter val="Olander Petrus"/>
        <filter val="Olsson Carina"/>
        <filter val="Permevik Annika"/>
        <filter val="Persson Camilla"/>
        <filter val="Persson Gustav"/>
        <filter val="Persson Malin"/>
        <filter val="Quaglietta Oriana"/>
        <filter val="Reichert Ulrika"/>
        <filter val="Ring Magnus"/>
        <filter val="Røed Maiken"/>
        <filter val="Rönn Britt Marie"/>
        <filter val="Roos Andreas"/>
        <filter val="Rothman Christina"/>
        <filter val="Sager Maja"/>
        <filter val="Sandberg Johan"/>
        <filter val="Schreier Iii Frank Joseph"/>
        <filter val="Selberg Rebecca"/>
        <filter val="Sofos Spyros"/>
        <filter val="Sonander Anna"/>
        <filter val="Soo Joyce"/>
        <filter val="Spannel Brnelic Caroline"/>
        <filter val="Swader Christopher"/>
        <filter val="Taheri Jaleh"/>
        <filter val="Takedomi Karlsson Mariko"/>
        <filter val="Tejre Maja"/>
        <filter val="Tellas Kirsti"/>
        <filter val="Thompson Amaranta"/>
        <filter val="Thompson Darcy"/>
        <filter val="Troein Linda"/>
        <filter val="Uhrdin Ingela"/>
        <filter val="Varsamouli Sinnamon"/>
        <filter val="Wahlund Madeleine"/>
        <filter val="Wiman Marie"/>
        <filter val="Wistbacka Anna"/>
        <filter val="Wrange Jana"/>
        <filter val="Yilmaz Yagmur"/>
        <filter val="Yndal-Olsen Naja"/>
      </filters>
    </filterColumn>
    <sortState xmlns:xlrd2="http://schemas.microsoft.com/office/spreadsheetml/2017/richdata2" ref="A3:AD147">
      <sortCondition ref="A2:A148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>
      <selection activeCell="A2" sqref="A2:A5"/>
    </sheetView>
  </sheetViews>
  <sheetFormatPr defaultRowHeight="14.45"/>
  <cols>
    <col min="1" max="1" width="10" bestFit="1" customWidth="1"/>
    <col min="2" max="2" width="14.28515625" bestFit="1" customWidth="1"/>
  </cols>
  <sheetData>
    <row r="1" spans="1:2">
      <c r="A1" s="20" t="s">
        <v>43</v>
      </c>
      <c r="B1" s="20" t="s">
        <v>44</v>
      </c>
    </row>
    <row r="2" spans="1:2">
      <c r="A2" t="s">
        <v>45</v>
      </c>
      <c r="B2" t="s">
        <v>46</v>
      </c>
    </row>
    <row r="3" spans="1:2">
      <c r="A3" t="s">
        <v>47</v>
      </c>
      <c r="B3" t="s">
        <v>48</v>
      </c>
    </row>
    <row r="4" spans="1:2">
      <c r="A4" t="s">
        <v>49</v>
      </c>
      <c r="B4" t="s">
        <v>50</v>
      </c>
    </row>
    <row r="5" spans="1:2">
      <c r="A5" t="s">
        <v>51</v>
      </c>
      <c r="B5" t="s">
        <v>52</v>
      </c>
    </row>
    <row r="6" spans="1:2">
      <c r="B6" t="s">
        <v>53</v>
      </c>
    </row>
    <row r="7" spans="1:2">
      <c r="B7" t="s">
        <v>54</v>
      </c>
    </row>
  </sheetData>
  <pageMargins left="0.7" right="0.7" top="0.75" bottom="0.75" header="0.3" footer="0.3"/>
  <pageSetup paperSize="9"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036c8f0-f50a-4006-864f-8ae0306c9318">
      <Terms xmlns="http://schemas.microsoft.com/office/infopath/2007/PartnerControls"/>
    </lcf76f155ced4ddcb4097134ff3c332f>
    <TaxCatchAll xmlns="dbab5f79-29b0-4d97-9a3d-88b0d8d0ce9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06F897DF35DC546AF4970776822B42C" ma:contentTypeVersion="15" ma:contentTypeDescription="Skapa ett nytt dokument." ma:contentTypeScope="" ma:versionID="fea12a97f12566002b3f26b46ab5b8b5">
  <xsd:schema xmlns:xsd="http://www.w3.org/2001/XMLSchema" xmlns:xs="http://www.w3.org/2001/XMLSchema" xmlns:p="http://schemas.microsoft.com/office/2006/metadata/properties" xmlns:ns2="0036c8f0-f50a-4006-864f-8ae0306c9318" xmlns:ns3="dbab5f79-29b0-4d97-9a3d-88b0d8d0ce9e" targetNamespace="http://schemas.microsoft.com/office/2006/metadata/properties" ma:root="true" ma:fieldsID="4688af23394cb769970e00fd3a6c5144" ns2:_="" ns3:_="">
    <xsd:import namespace="0036c8f0-f50a-4006-864f-8ae0306c9318"/>
    <xsd:import namespace="dbab5f79-29b0-4d97-9a3d-88b0d8d0ce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36c8f0-f50a-4006-864f-8ae0306c93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markeringar" ma:readOnly="false" ma:fieldId="{5cf76f15-5ced-4ddc-b409-7134ff3c332f}" ma:taxonomyMulti="true" ma:sspId="033418c3-65e7-4cc2-a9b3-2de0044641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ab5f79-29b0-4d97-9a3d-88b0d8d0ce9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fa15903-fae0-4289-9de8-2652e089e1bb}" ma:internalName="TaxCatchAll" ma:showField="CatchAllData" ma:web="dbab5f79-29b0-4d97-9a3d-88b0d8d0ce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9CBFAD-9603-44C2-97C9-E9FA0EDBC744}"/>
</file>

<file path=customXml/itemProps2.xml><?xml version="1.0" encoding="utf-8"?>
<ds:datastoreItem xmlns:ds="http://schemas.openxmlformats.org/officeDocument/2006/customXml" ds:itemID="{173B5E8C-BBAB-4A61-8C54-A133920F4C8F}"/>
</file>

<file path=customXml/itemProps3.xml><?xml version="1.0" encoding="utf-8"?>
<ds:datastoreItem xmlns:ds="http://schemas.openxmlformats.org/officeDocument/2006/customXml" ds:itemID="{060321F0-A191-45BC-81D5-E86A5367FE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LDC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Maud Åkesson</dc:creator>
  <cp:keywords/>
  <dc:description/>
  <cp:lastModifiedBy>Kjell Nilsson</cp:lastModifiedBy>
  <cp:revision/>
  <dcterms:created xsi:type="dcterms:W3CDTF">2019-11-20T08:53:28Z</dcterms:created>
  <dcterms:modified xsi:type="dcterms:W3CDTF">2022-08-24T13:41:18Z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0x010100A06F897DF35DC546AF4970776822B42C</vt:lpwstr>
  </property>
  <property fmtid="{D5CDD505-2E9C-101B-9397-08002B2CF9AE}" pid="3" name="MediaServiceImageTags">
    <vt:lpwstr/>
  </property>
</Properties>
</file>